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705" yWindow="705" windowWidth="16380" windowHeight="11760"/>
  </bookViews>
  <sheets>
    <sheet name="МО" sheetId="1" r:id="rId1"/>
    <sheet name="ТТ" sheetId="2" r:id="rId2"/>
    <sheet name="Лист1" sheetId="3" r:id="rId3"/>
  </sheets>
  <definedNames>
    <definedName name="_xlnm._FilterDatabase" localSheetId="0">МО!$B$17:$K$17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L44" i="1" l="1"/>
  <c r="L40" i="1"/>
  <c r="L39" i="1"/>
  <c r="L38" i="1"/>
  <c r="L37" i="1"/>
  <c r="L36" i="1"/>
  <c r="L18" i="1"/>
  <c r="L19" i="1"/>
  <c r="L20" i="1"/>
  <c r="L21" i="1"/>
  <c r="L22" i="1"/>
  <c r="E18" i="1"/>
  <c r="C12" i="1"/>
  <c r="G44" i="1" s="1"/>
  <c r="K44" i="1" s="1"/>
  <c r="M44" i="1" s="1"/>
  <c r="G22" i="1" l="1"/>
  <c r="K22" i="1" s="1"/>
  <c r="M22" i="1" s="1"/>
  <c r="G36" i="1"/>
  <c r="K36" i="1" s="1"/>
  <c r="M36" i="1" s="1"/>
  <c r="J36" i="1"/>
  <c r="G39" i="1"/>
  <c r="K39" i="1" s="1"/>
  <c r="M39" i="1" s="1"/>
  <c r="I44" i="1"/>
  <c r="J37" i="1"/>
  <c r="G40" i="1"/>
  <c r="K40" i="1" s="1"/>
  <c r="M40" i="1" s="1"/>
  <c r="J39" i="1"/>
  <c r="I38" i="1"/>
  <c r="J38" i="1"/>
  <c r="G38" i="1"/>
  <c r="K38" i="1" s="1"/>
  <c r="M38" i="1" s="1"/>
  <c r="I37" i="1"/>
  <c r="I40" i="1"/>
  <c r="J40" i="1"/>
  <c r="G37" i="1"/>
  <c r="K37" i="1" s="1"/>
  <c r="M37" i="1" s="1"/>
  <c r="I36" i="1"/>
  <c r="I39" i="1"/>
  <c r="J44" i="1"/>
  <c r="I19" i="1"/>
  <c r="J20" i="1"/>
  <c r="I21" i="1"/>
  <c r="J22" i="1"/>
  <c r="J19" i="1"/>
  <c r="I20" i="1"/>
  <c r="J21" i="1"/>
  <c r="I22" i="1"/>
  <c r="G20" i="1"/>
  <c r="K20" i="1" s="1"/>
  <c r="G21" i="1"/>
  <c r="K21" i="1" s="1"/>
  <c r="G19" i="1"/>
  <c r="K19" i="1" s="1"/>
  <c r="J18" i="1"/>
  <c r="M21" i="1" l="1"/>
  <c r="K18" i="1"/>
  <c r="I18" i="1"/>
  <c r="M19" i="1"/>
  <c r="M20" i="1"/>
  <c r="J13" i="1" l="1"/>
  <c r="M18" i="1"/>
  <c r="L13" i="1" s="1"/>
</calcChain>
</file>

<file path=xl/sharedStrings.xml><?xml version="1.0" encoding="utf-8"?>
<sst xmlns="http://schemas.openxmlformats.org/spreadsheetml/2006/main" count="85" uniqueCount="78">
  <si>
    <t>&lt;- можно выставить любой хронометраж ролика (с шагом в 5 секунд)</t>
  </si>
  <si>
    <t>*Кол-во ТС на маршруте корректировать под РК нельзя</t>
  </si>
  <si>
    <t>&lt;- можно выставить частоту трансляции ролика на выбор (4,6,12) раз в час</t>
  </si>
  <si>
    <t>ИТОГО</t>
  </si>
  <si>
    <t>Количество дней трансляции</t>
  </si>
  <si>
    <t>Начало РК</t>
  </si>
  <si>
    <t>Окончание РК</t>
  </si>
  <si>
    <t>Город</t>
  </si>
  <si>
    <t>Маршрут</t>
  </si>
  <si>
    <t>Путь следования</t>
  </si>
  <si>
    <t>Стоимость 1 секунды трансляции</t>
  </si>
  <si>
    <t>Стоимость трансляции на 1 ТС (за указанный период)</t>
  </si>
  <si>
    <t>Количество показов видеоролика за период размещения</t>
  </si>
  <si>
    <t>№2</t>
  </si>
  <si>
    <t>№24</t>
  </si>
  <si>
    <t>№3</t>
  </si>
  <si>
    <t>Требования к роликам:</t>
  </si>
  <si>
    <t xml:space="preserve">Формат - MPEG4 </t>
  </si>
  <si>
    <t xml:space="preserve">Размеры - 1280х720 </t>
  </si>
  <si>
    <t xml:space="preserve">Битрейт - 3 мб/с </t>
  </si>
  <si>
    <t>Без звука!!(запрещено законом о рекламе)</t>
  </si>
  <si>
    <t>Кол-во             ТС</t>
  </si>
  <si>
    <t>Перевозка пассажиров за период
  по данным перевозчика</t>
  </si>
  <si>
    <t xml:space="preserve">Перевозка пассажиров
 в день на 1 ТС </t>
  </si>
  <si>
    <t xml:space="preserve">ИТОГО с учетом Скидки </t>
  </si>
  <si>
    <t>№29</t>
  </si>
  <si>
    <t>№44</t>
  </si>
  <si>
    <t>Стройиндустрия / Станция МЦД Подольск  → Кутузово</t>
  </si>
  <si>
    <t>№35</t>
  </si>
  <si>
    <t>Станция Подольск  → Микрорайон Дубки</t>
  </si>
  <si>
    <t xml:space="preserve">Подольск </t>
  </si>
  <si>
    <t>Фотопримеры</t>
  </si>
  <si>
    <t xml:space="preserve">Стоимость 
трансляции с учетом Скидки 
(за указанный период)
без НДС </t>
  </si>
  <si>
    <t xml:space="preserve">Стоимость 
трансляции 
(за указанный период)
без НДС </t>
  </si>
  <si>
    <t>Станция Подольск  → Станция МЦД Подольск</t>
  </si>
  <si>
    <t>Станция МЦД Подольск  → Платформа Кутузовская</t>
  </si>
  <si>
    <t>Станция Подольск  → Станция Гривно</t>
  </si>
  <si>
    <t>Станция Подольск  → МИС</t>
  </si>
  <si>
    <t>Станция Львовская  → Романцево</t>
  </si>
  <si>
    <t>Станция Подольск  → Бережки</t>
  </si>
  <si>
    <t>Фабрика игрушек  → Сертякино</t>
  </si>
  <si>
    <t>Станция Подольск  → Дубровицы</t>
  </si>
  <si>
    <t>МЦД Подольск  → Каменка</t>
  </si>
  <si>
    <t>МЦД Подольск  → Жохово</t>
  </si>
  <si>
    <t>Станция МЦД Подольск  → Улица Генерала Смирнова, 16</t>
  </si>
  <si>
    <t>№23</t>
  </si>
  <si>
    <t>№6</t>
  </si>
  <si>
    <t>№18</t>
  </si>
  <si>
    <t>№38</t>
  </si>
  <si>
    <t>№42</t>
  </si>
  <si>
    <t>№62</t>
  </si>
  <si>
    <t>№65</t>
  </si>
  <si>
    <t>№1028</t>
  </si>
  <si>
    <t>№1030</t>
  </si>
  <si>
    <t>№1033</t>
  </si>
  <si>
    <t>№1041</t>
  </si>
  <si>
    <t>Юбилейная площадь  → Цементный завод</t>
  </si>
  <si>
    <t>Кутузово  → Ерино́</t>
  </si>
  <si>
    <t>Требования к роликам</t>
  </si>
  <si>
    <t>*Трансляция ролика производится на все кол-во указанных ТС на маршруте</t>
  </si>
  <si>
    <t>№4</t>
  </si>
  <si>
    <t>МИС → Машиноствоителей</t>
  </si>
  <si>
    <t>№4А</t>
  </si>
  <si>
    <t>Станция Гривно → Гипермаркет "ГЛОБУС"</t>
  </si>
  <si>
    <t>№28</t>
  </si>
  <si>
    <t>Посёлок Кузнечики → Гипермаркет "ГЛОБУС"</t>
  </si>
  <si>
    <t>МЦД Подольск → Посёлок Володарского</t>
  </si>
  <si>
    <t>№37К</t>
  </si>
  <si>
    <t>№1</t>
  </si>
  <si>
    <t>МЦД Подольск  → Юбилейная площадь</t>
  </si>
  <si>
    <t>Стройиндустрия / Станция МЦД Подольск  → Юбилейная площадь</t>
  </si>
  <si>
    <t>Стройиндустрия / Станция МЦД Подольск  → улица Машиностроителей</t>
  </si>
  <si>
    <t>ИП</t>
  </si>
  <si>
    <t>Перевозчик сотрудников "Валдберис"</t>
  </si>
  <si>
    <t xml:space="preserve">Скидка </t>
  </si>
  <si>
    <t>Ролик, хронометраж в сек.</t>
  </si>
  <si>
    <t>Частота трансляции, раз в час</t>
  </si>
  <si>
    <t>Машина на линии 
в сутки,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</si>
</sst>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₽&quot;"/>
    <numFmt numFmtId="165" formatCode="0.000"/>
    <numFmt numFmtId="166" formatCode="#,##0\ [$₽-419]"/>
  </numFmts>
  <fonts count="29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u/>
      <sz val="11"/>
      <color rgb="FF0563C1"/>
      <name val="Calibri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b/>
      <u/>
      <sz val="11"/>
      <color theme="10"/>
      <name val="Calibri"/>
      <family val="2"/>
      <charset val="204"/>
    </font>
    <font>
      <i/>
      <sz val="12"/>
      <color rgb="FFFF0000"/>
      <name val="Calibri"/>
      <family val="2"/>
      <charset val="204"/>
    </font>
    <font>
      <b/>
      <u/>
      <sz val="12"/>
      <color rgb="FF000000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0"/>
      <name val="Calibri"/>
      <family val="2"/>
      <charset val="204"/>
    </font>
    <font>
      <b/>
      <sz val="11"/>
      <color rgb="FFC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</font>
    <font>
      <sz val="11"/>
      <color theme="1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92D050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FFFFFF"/>
      </patternFill>
    </fill>
    <fill>
      <patternFill patternType="solid">
        <fgColor theme="8"/>
        <bgColor rgb="FFFFFF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hidden="1"/>
    </xf>
    <xf numFmtId="165" fontId="5" fillId="0" borderId="1" xfId="0" applyNumberFormat="1" applyFont="1" applyBorder="1" applyAlignment="1" applyProtection="1">
      <alignment horizontal="center"/>
      <protection hidden="1"/>
    </xf>
    <xf numFmtId="1" fontId="5" fillId="0" borderId="1" xfId="0" applyNumberFormat="1" applyFont="1" applyBorder="1" applyAlignment="1" applyProtection="1">
      <alignment horizontal="center"/>
      <protection hidden="1"/>
    </xf>
    <xf numFmtId="0" fontId="0" fillId="0" borderId="0" xfId="0" applyAlignment="1">
      <alignment vertical="center"/>
    </xf>
    <xf numFmtId="9" fontId="1" fillId="0" borderId="0" xfId="0" applyNumberFormat="1" applyFont="1" applyAlignment="1">
      <alignment horizontal="left" vertical="top"/>
    </xf>
    <xf numFmtId="4" fontId="11" fillId="0" borderId="0" xfId="0" applyNumberFormat="1" applyFont="1" applyAlignment="1">
      <alignment horizontal="left" vertical="top"/>
    </xf>
    <xf numFmtId="3" fontId="1" fillId="0" borderId="0" xfId="0" applyNumberFormat="1" applyFont="1" applyAlignment="1">
      <alignment horizontal="center" wrapText="1"/>
    </xf>
    <xf numFmtId="3" fontId="11" fillId="0" borderId="0" xfId="0" applyNumberFormat="1" applyFont="1" applyAlignment="1">
      <alignment horizontal="left" vertical="top"/>
    </xf>
    <xf numFmtId="164" fontId="0" fillId="0" borderId="0" xfId="0" applyNumberFormat="1" applyAlignment="1">
      <alignment horizontal="center"/>
    </xf>
    <xf numFmtId="9" fontId="10" fillId="0" borderId="0" xfId="0" applyNumberFormat="1" applyFont="1" applyAlignment="1">
      <alignment horizontal="center"/>
    </xf>
    <xf numFmtId="0" fontId="14" fillId="0" borderId="0" xfId="0" applyFont="1" applyAlignment="1">
      <alignment horizontal="left" vertical="top"/>
    </xf>
    <xf numFmtId="3" fontId="14" fillId="0" borderId="0" xfId="0" applyNumberFormat="1" applyFont="1" applyAlignment="1">
      <alignment horizontal="left" vertical="top"/>
    </xf>
    <xf numFmtId="4" fontId="14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left" vertical="top"/>
    </xf>
    <xf numFmtId="164" fontId="8" fillId="0" borderId="0" xfId="1" applyNumberFormat="1" applyFill="1" applyBorder="1" applyAlignment="1" applyProtection="1">
      <alignment horizontal="left" vertical="top"/>
    </xf>
    <xf numFmtId="9" fontId="8" fillId="0" borderId="0" xfId="1" applyNumberFormat="1" applyFill="1" applyBorder="1" applyAlignment="1" applyProtection="1">
      <alignment horizontal="left" vertical="top"/>
    </xf>
    <xf numFmtId="9" fontId="14" fillId="0" borderId="0" xfId="0" applyNumberFormat="1" applyFont="1" applyAlignment="1">
      <alignment horizontal="left" vertical="top"/>
    </xf>
    <xf numFmtId="164" fontId="5" fillId="0" borderId="1" xfId="0" applyNumberFormat="1" applyFont="1" applyBorder="1" applyAlignment="1" applyProtection="1">
      <alignment horizontal="center" vertical="center"/>
      <protection hidden="1"/>
    </xf>
    <xf numFmtId="3" fontId="5" fillId="0" borderId="1" xfId="0" applyNumberFormat="1" applyFont="1" applyBorder="1" applyAlignment="1" applyProtection="1">
      <alignment horizontal="center" vertical="center"/>
      <protection hidden="1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9" fontId="19" fillId="0" borderId="3" xfId="0" applyNumberFormat="1" applyFont="1" applyBorder="1" applyAlignment="1" applyProtection="1">
      <alignment horizontal="center" vertical="center"/>
      <protection hidden="1"/>
    </xf>
    <xf numFmtId="164" fontId="1" fillId="0" borderId="3" xfId="0" applyNumberFormat="1" applyFont="1" applyBorder="1" applyAlignment="1">
      <alignment horizontal="center" vertical="center"/>
    </xf>
    <xf numFmtId="0" fontId="13" fillId="0" borderId="0" xfId="1" applyNumberFormat="1" applyFont="1" applyFill="1" applyBorder="1" applyAlignment="1" applyProtection="1">
      <alignment vertical="center"/>
    </xf>
    <xf numFmtId="0" fontId="8" fillId="0" borderId="1" xfId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0" xfId="1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wrapText="1"/>
    </xf>
    <xf numFmtId="0" fontId="14" fillId="0" borderId="0" xfId="0" applyFont="1" applyAlignment="1">
      <alignment vertical="top"/>
    </xf>
    <xf numFmtId="164" fontId="24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25" fillId="0" borderId="1" xfId="1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Border="1"/>
    <xf numFmtId="0" fontId="1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0" fillId="4" borderId="1" xfId="0" applyFont="1" applyFill="1" applyBorder="1" applyAlignment="1">
      <alignment horizontal="center" vertical="center"/>
    </xf>
    <xf numFmtId="1" fontId="18" fillId="4" borderId="3" xfId="0" applyNumberFormat="1" applyFont="1" applyFill="1" applyBorder="1" applyAlignment="1" applyProtection="1">
      <alignment horizontal="center" vertical="center"/>
      <protection hidden="1"/>
    </xf>
    <xf numFmtId="165" fontId="5" fillId="4" borderId="1" xfId="0" applyNumberFormat="1" applyFont="1" applyFill="1" applyBorder="1" applyAlignment="1" applyProtection="1">
      <alignment horizontal="center"/>
      <protection hidden="1"/>
    </xf>
    <xf numFmtId="1" fontId="5" fillId="4" borderId="1" xfId="0" applyNumberFormat="1" applyFont="1" applyFill="1" applyBorder="1" applyAlignment="1" applyProtection="1">
      <alignment horizontal="center"/>
      <protection hidden="1"/>
    </xf>
    <xf numFmtId="3" fontId="4" fillId="4" borderId="3" xfId="0" applyNumberFormat="1" applyFont="1" applyFill="1" applyBorder="1" applyAlignment="1" applyProtection="1">
      <alignment horizontal="center" vertical="center"/>
      <protection hidden="1"/>
    </xf>
    <xf numFmtId="164" fontId="4" fillId="5" borderId="3" xfId="0" applyNumberFormat="1" applyFont="1" applyFill="1" applyBorder="1" applyAlignment="1" applyProtection="1">
      <alignment horizontal="center" vertical="center"/>
      <protection hidden="1"/>
    </xf>
    <xf numFmtId="9" fontId="18" fillId="5" borderId="3" xfId="0" applyNumberFormat="1" applyFont="1" applyFill="1" applyBorder="1" applyAlignment="1" applyProtection="1">
      <alignment horizontal="center" vertical="center"/>
      <protection hidden="1"/>
    </xf>
    <xf numFmtId="164" fontId="2" fillId="6" borderId="3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14" fontId="2" fillId="6" borderId="1" xfId="0" applyNumberFormat="1" applyFont="1" applyFill="1" applyBorder="1" applyAlignment="1">
      <alignment horizontal="center"/>
    </xf>
    <xf numFmtId="0" fontId="20" fillId="2" borderId="0" xfId="1" applyNumberFormat="1" applyFont="1" applyFill="1" applyBorder="1" applyAlignment="1" applyProtection="1">
      <alignment vertical="center"/>
    </xf>
    <xf numFmtId="0" fontId="28" fillId="0" borderId="0" xfId="0" applyFont="1"/>
    <xf numFmtId="164" fontId="2" fillId="6" borderId="2" xfId="0" applyNumberFormat="1" applyFont="1" applyFill="1" applyBorder="1" applyAlignment="1">
      <alignment horizontal="center" vertical="center" wrapText="1"/>
    </xf>
    <xf numFmtId="164" fontId="2" fillId="6" borderId="3" xfId="0" applyNumberFormat="1" applyFont="1" applyFill="1" applyBorder="1" applyAlignment="1">
      <alignment horizontal="center" vertical="center" wrapText="1"/>
    </xf>
    <xf numFmtId="9" fontId="12" fillId="6" borderId="2" xfId="0" applyNumberFormat="1" applyFont="1" applyFill="1" applyBorder="1" applyAlignment="1">
      <alignment horizontal="center" vertical="center"/>
    </xf>
    <xf numFmtId="9" fontId="12" fillId="6" borderId="3" xfId="0" applyNumberFormat="1" applyFont="1" applyFill="1" applyBorder="1" applyAlignment="1">
      <alignment horizontal="center" vertical="center"/>
    </xf>
    <xf numFmtId="164" fontId="12" fillId="6" borderId="2" xfId="0" applyNumberFormat="1" applyFont="1" applyFill="1" applyBorder="1" applyAlignment="1">
      <alignment horizontal="center" vertical="center"/>
    </xf>
    <xf numFmtId="164" fontId="12" fillId="6" borderId="3" xfId="0" applyNumberFormat="1" applyFont="1" applyFill="1" applyBorder="1" applyAlignment="1">
      <alignment horizontal="center" vertical="center"/>
    </xf>
    <xf numFmtId="164" fontId="21" fillId="6" borderId="1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 applyProtection="1">
      <alignment horizontal="center" vertical="center"/>
      <protection hidden="1"/>
    </xf>
    <xf numFmtId="1" fontId="5" fillId="0" borderId="4" xfId="0" applyNumberFormat="1" applyFont="1" applyBorder="1" applyAlignment="1" applyProtection="1">
      <alignment horizontal="center" vertical="center"/>
      <protection hidden="1"/>
    </xf>
    <xf numFmtId="1" fontId="5" fillId="0" borderId="3" xfId="0" applyNumberFormat="1" applyFont="1" applyBorder="1" applyAlignment="1" applyProtection="1">
      <alignment horizontal="center" vertical="center"/>
      <protection hidden="1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3" fontId="5" fillId="0" borderId="4" xfId="0" applyNumberFormat="1" applyFont="1" applyBorder="1" applyAlignment="1" applyProtection="1">
      <alignment horizontal="center" vertical="center"/>
      <protection hidden="1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9" fontId="19" fillId="0" borderId="2" xfId="0" applyNumberFormat="1" applyFont="1" applyBorder="1" applyAlignment="1" applyProtection="1">
      <alignment horizontal="center" vertical="center"/>
      <protection hidden="1"/>
    </xf>
    <xf numFmtId="9" fontId="19" fillId="0" borderId="4" xfId="0" applyNumberFormat="1" applyFont="1" applyBorder="1" applyAlignment="1" applyProtection="1">
      <alignment horizontal="center" vertical="center"/>
      <protection hidden="1"/>
    </xf>
    <xf numFmtId="9" fontId="19" fillId="0" borderId="3" xfId="0" applyNumberFormat="1" applyFont="1" applyBorder="1" applyAlignment="1" applyProtection="1">
      <alignment horizontal="center" vertical="center"/>
      <protection hidden="1"/>
    </xf>
    <xf numFmtId="164" fontId="1" fillId="0" borderId="2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 applyProtection="1">
      <alignment horizontal="center" vertical="center"/>
      <protection hidden="1"/>
    </xf>
    <xf numFmtId="164" fontId="5" fillId="0" borderId="4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27" fillId="4" borderId="1" xfId="1" applyNumberFormat="1" applyFont="1" applyFill="1" applyBorder="1" applyAlignment="1" applyProtection="1">
      <alignment horizontal="center" vertical="center" wrapText="1"/>
    </xf>
    <xf numFmtId="0" fontId="20" fillId="2" borderId="0" xfId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9" fontId="2" fillId="6" borderId="2" xfId="0" applyNumberFormat="1" applyFont="1" applyFill="1" applyBorder="1" applyAlignment="1">
      <alignment horizontal="center" vertical="center"/>
    </xf>
    <xf numFmtId="9" fontId="2" fillId="6" borderId="3" xfId="0" applyNumberFormat="1" applyFont="1" applyFill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165" fontId="5" fillId="0" borderId="2" xfId="0" applyNumberFormat="1" applyFont="1" applyBorder="1" applyAlignment="1" applyProtection="1">
      <alignment horizontal="center" vertical="center"/>
      <protection hidden="1"/>
    </xf>
    <xf numFmtId="165" fontId="5" fillId="0" borderId="4" xfId="0" applyNumberFormat="1" applyFont="1" applyBorder="1" applyAlignment="1" applyProtection="1">
      <alignment horizontal="center" vertical="center"/>
      <protection hidden="1"/>
    </xf>
    <xf numFmtId="165" fontId="5" fillId="0" borderId="3" xfId="0" applyNumberFormat="1" applyFont="1" applyBorder="1" applyAlignment="1" applyProtection="1">
      <alignment horizontal="center" vertical="center"/>
      <protection hidden="1"/>
    </xf>
    <xf numFmtId="165" fontId="1" fillId="0" borderId="2" xfId="0" applyNumberFormat="1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610027</xdr:colOff>
      <xdr:row>4</xdr:row>
      <xdr:rowOff>21406</xdr:rowOff>
    </xdr:from>
    <xdr:to>
      <xdr:col>3</xdr:col>
      <xdr:colOff>730234</xdr:colOff>
      <xdr:row>7</xdr:row>
      <xdr:rowOff>171236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027" y="984608"/>
          <a:ext cx="3405797" cy="759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ikiroutes.info/podolsk?routes=13770" TargetMode="External"/><Relationship Id="rId13" Type="http://schemas.openxmlformats.org/officeDocument/2006/relationships/hyperlink" Target="https://wikiroutes.info/podolsk?routes=43013" TargetMode="External"/><Relationship Id="rId18" Type="http://schemas.openxmlformats.org/officeDocument/2006/relationships/hyperlink" Target="https://wikiroutes.info/podolsk?routes=43014" TargetMode="External"/><Relationship Id="rId26" Type="http://schemas.openxmlformats.org/officeDocument/2006/relationships/hyperlink" Target="https://disk.yandex.ru/d/e6ZZVMcuWK5YcQ" TargetMode="External"/><Relationship Id="rId3" Type="http://schemas.openxmlformats.org/officeDocument/2006/relationships/hyperlink" Target="https://wikiroutes.info/podolsk?routes=22633" TargetMode="External"/><Relationship Id="rId21" Type="http://schemas.openxmlformats.org/officeDocument/2006/relationships/hyperlink" Target="https://wikiroutes.info/podolsk?routes=55654" TargetMode="External"/><Relationship Id="rId7" Type="http://schemas.openxmlformats.org/officeDocument/2006/relationships/hyperlink" Target="https://wikiroutes.info/podolsk?routes=13716" TargetMode="External"/><Relationship Id="rId12" Type="http://schemas.openxmlformats.org/officeDocument/2006/relationships/hyperlink" Target="https://wikiroutes.info/podolsk?routes=21866" TargetMode="External"/><Relationship Id="rId17" Type="http://schemas.openxmlformats.org/officeDocument/2006/relationships/hyperlink" Target="https://wikiroutes.info/podolsk?routes=13119" TargetMode="External"/><Relationship Id="rId25" Type="http://schemas.openxmlformats.org/officeDocument/2006/relationships/hyperlink" Target="https://wikiroutes.info/podolsk?routes=13676" TargetMode="External"/><Relationship Id="rId2" Type="http://schemas.openxmlformats.org/officeDocument/2006/relationships/hyperlink" Target="https://wikiroutes.info/podolsk?routes=13679" TargetMode="External"/><Relationship Id="rId16" Type="http://schemas.openxmlformats.org/officeDocument/2006/relationships/hyperlink" Target="https://wikiroutes.info/podolsk?routes=13127" TargetMode="External"/><Relationship Id="rId20" Type="http://schemas.openxmlformats.org/officeDocument/2006/relationships/hyperlink" Target="https://wikiroutes.info/podolsk?routes=30106" TargetMode="External"/><Relationship Id="rId1" Type="http://schemas.openxmlformats.org/officeDocument/2006/relationships/hyperlink" Target="https://wikiroutes.info/podolsk?routes=10810" TargetMode="External"/><Relationship Id="rId6" Type="http://schemas.openxmlformats.org/officeDocument/2006/relationships/hyperlink" Target="https://wikiroutes.info/podolsk?routes=13712" TargetMode="External"/><Relationship Id="rId11" Type="http://schemas.openxmlformats.org/officeDocument/2006/relationships/hyperlink" Target="https://wikiroutes.info/podolsk?routes=21730" TargetMode="External"/><Relationship Id="rId24" Type="http://schemas.openxmlformats.org/officeDocument/2006/relationships/hyperlink" Target="https://wikiroutes.info/podolsk?routes=13664" TargetMode="External"/><Relationship Id="rId5" Type="http://schemas.openxmlformats.org/officeDocument/2006/relationships/hyperlink" Target="https://wikiroutes.info/podolsk?routes=13762" TargetMode="External"/><Relationship Id="rId15" Type="http://schemas.openxmlformats.org/officeDocument/2006/relationships/hyperlink" Target="https://wikiroutes.info/podolsk?routes=10694" TargetMode="External"/><Relationship Id="rId23" Type="http://schemas.openxmlformats.org/officeDocument/2006/relationships/hyperlink" Target="https://wikiroutes.info/podolsk?routes=13663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wikiroutes.info/podolsk?routes=21769" TargetMode="External"/><Relationship Id="rId19" Type="http://schemas.openxmlformats.org/officeDocument/2006/relationships/hyperlink" Target="https://wikiroutes.info/podolsk?routes=43015" TargetMode="External"/><Relationship Id="rId4" Type="http://schemas.openxmlformats.org/officeDocument/2006/relationships/hyperlink" Target="https://wikiroutes.info/podolsk?routes=20855" TargetMode="External"/><Relationship Id="rId9" Type="http://schemas.openxmlformats.org/officeDocument/2006/relationships/hyperlink" Target="https://wikiroutes.info/podolsk?routes=20852" TargetMode="External"/><Relationship Id="rId14" Type="http://schemas.openxmlformats.org/officeDocument/2006/relationships/hyperlink" Target="https://wikiroutes.info/podolsk?routes=10827" TargetMode="External"/><Relationship Id="rId22" Type="http://schemas.openxmlformats.org/officeDocument/2006/relationships/hyperlink" Target="https://wikiroutes.info/podolsk?routes=13662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4"/>
  <sheetViews>
    <sheetView tabSelected="1" topLeftCell="B7" zoomScale="89" zoomScaleNormal="89" workbookViewId="0">
      <selection activeCell="G11" sqref="G11:G14"/>
    </sheetView>
  </sheetViews>
  <sheetFormatPr defaultColWidth="9.140625" defaultRowHeight="15" customHeight="1" outlineLevelRow="1" x14ac:dyDescent="0.25"/>
  <cols>
    <col min="2" max="2" width="27.42578125" style="3" customWidth="1"/>
    <col min="3" max="3" width="12.7109375" style="3" customWidth="1"/>
    <col min="4" max="4" width="56" style="35" customWidth="1"/>
    <col min="5" max="5" width="9.7109375" style="3" customWidth="1"/>
    <col min="6" max="6" width="13.28515625" style="3" customWidth="1"/>
    <col min="7" max="7" width="18.7109375" style="3" customWidth="1"/>
    <col min="8" max="8" width="16" style="3" customWidth="1"/>
    <col min="9" max="9" width="18.28515625" style="7" customWidth="1"/>
    <col min="10" max="10" width="18.85546875" style="7" customWidth="1"/>
    <col min="11" max="11" width="20.140625" style="4" customWidth="1"/>
    <col min="12" max="12" width="20.140625" style="5" customWidth="1"/>
    <col min="13" max="13" width="20.140625" style="4" customWidth="1"/>
    <col min="14" max="14" width="51.7109375" style="1" customWidth="1"/>
  </cols>
  <sheetData>
    <row r="2" spans="1:17" ht="30.75" customHeight="1" x14ac:dyDescent="0.25">
      <c r="F2" s="24"/>
      <c r="G2" s="18"/>
      <c r="H2" s="18"/>
      <c r="I2" s="16"/>
      <c r="J2" s="26"/>
      <c r="K2" s="25"/>
      <c r="L2" s="15"/>
      <c r="M2" s="19"/>
    </row>
    <row r="3" spans="1:17" ht="15" customHeight="1" x14ac:dyDescent="0.25">
      <c r="F3" s="21"/>
      <c r="G3" s="22"/>
      <c r="H3" s="22"/>
      <c r="I3" s="23"/>
      <c r="J3" s="27"/>
      <c r="K3" s="21"/>
      <c r="L3" s="21"/>
      <c r="M3" s="20"/>
    </row>
    <row r="4" spans="1:17" ht="15" customHeight="1" x14ac:dyDescent="0.25">
      <c r="F4" s="39"/>
      <c r="G4" s="39"/>
      <c r="H4" s="39"/>
      <c r="I4" s="39"/>
      <c r="J4" s="39"/>
      <c r="K4" s="39"/>
      <c r="L4" s="39"/>
      <c r="M4" s="20"/>
    </row>
    <row r="5" spans="1:17" ht="15" customHeight="1" x14ac:dyDescent="0.25">
      <c r="K5" s="24"/>
      <c r="L5" s="20"/>
      <c r="M5" s="20"/>
    </row>
    <row r="6" spans="1:17" ht="16.5" customHeight="1" x14ac:dyDescent="0.25">
      <c r="G6" s="38"/>
      <c r="H6" s="38"/>
      <c r="I6" s="17"/>
      <c r="J6" s="8"/>
      <c r="K6" s="40"/>
      <c r="L6" s="20"/>
      <c r="M6" s="20"/>
    </row>
    <row r="7" spans="1:17" ht="15.75" x14ac:dyDescent="0.25">
      <c r="B7" s="9"/>
      <c r="C7" s="56"/>
      <c r="G7" s="2"/>
      <c r="J7" s="21" t="s">
        <v>59</v>
      </c>
      <c r="K7" s="22"/>
      <c r="L7" s="22"/>
      <c r="M7" s="21"/>
      <c r="N7" s="21"/>
      <c r="O7" s="27"/>
      <c r="P7" s="21"/>
      <c r="Q7" s="21"/>
    </row>
    <row r="8" spans="1:17" ht="15.75" x14ac:dyDescent="0.25">
      <c r="A8" s="64"/>
      <c r="B8" s="63"/>
      <c r="C8" s="57"/>
      <c r="H8" s="107"/>
      <c r="I8" s="107"/>
      <c r="J8" s="21" t="s">
        <v>1</v>
      </c>
      <c r="K8" s="21"/>
      <c r="L8" s="21"/>
      <c r="M8" s="21"/>
      <c r="N8" s="21"/>
      <c r="O8" s="21"/>
      <c r="P8" s="21"/>
      <c r="Q8" s="21"/>
    </row>
    <row r="9" spans="1:17" x14ac:dyDescent="0.25">
      <c r="B9" s="9" t="s">
        <v>75</v>
      </c>
      <c r="C9" s="80">
        <v>10</v>
      </c>
      <c r="D9" s="58" t="s">
        <v>0</v>
      </c>
      <c r="E9" s="59"/>
      <c r="F9" s="59"/>
      <c r="G9" s="2"/>
      <c r="H9" s="107"/>
      <c r="I9" s="107"/>
    </row>
    <row r="10" spans="1:17" x14ac:dyDescent="0.25">
      <c r="B10" s="9" t="s">
        <v>76</v>
      </c>
      <c r="C10" s="80">
        <v>4</v>
      </c>
      <c r="D10" s="58" t="s">
        <v>2</v>
      </c>
      <c r="E10" s="59"/>
      <c r="F10" s="59"/>
      <c r="G10" s="2"/>
    </row>
    <row r="11" spans="1:17" ht="12.75" customHeight="1" x14ac:dyDescent="0.25">
      <c r="B11" s="60" t="s">
        <v>77</v>
      </c>
      <c r="C11" s="80">
        <v>11</v>
      </c>
      <c r="D11" s="61"/>
      <c r="E11" s="59"/>
      <c r="F11" s="59"/>
      <c r="G11" s="106" t="s">
        <v>31</v>
      </c>
      <c r="H11" s="106" t="s">
        <v>58</v>
      </c>
      <c r="I11" s="82"/>
      <c r="J11" s="108" t="s">
        <v>3</v>
      </c>
      <c r="K11" s="109" t="s">
        <v>74</v>
      </c>
      <c r="L11" s="84" t="s">
        <v>24</v>
      </c>
      <c r="M11" s="1"/>
      <c r="N11"/>
    </row>
    <row r="12" spans="1:17" ht="20.25" customHeight="1" x14ac:dyDescent="0.25">
      <c r="B12" s="9" t="s">
        <v>4</v>
      </c>
      <c r="C12" s="80">
        <f>C14-C13+1</f>
        <v>34</v>
      </c>
      <c r="D12" s="61"/>
      <c r="E12" s="62"/>
      <c r="F12" s="62"/>
      <c r="G12" s="106"/>
      <c r="H12" s="106"/>
      <c r="I12" s="82"/>
      <c r="J12" s="108"/>
      <c r="K12" s="110"/>
      <c r="L12" s="85"/>
      <c r="M12" s="1"/>
      <c r="N12"/>
    </row>
    <row r="13" spans="1:17" ht="15" customHeight="1" outlineLevel="1" x14ac:dyDescent="0.25">
      <c r="B13" s="9" t="s">
        <v>5</v>
      </c>
      <c r="C13" s="81">
        <v>45159</v>
      </c>
      <c r="D13" s="37"/>
      <c r="E13" s="33"/>
      <c r="F13" s="33"/>
      <c r="G13" s="106"/>
      <c r="H13" s="106"/>
      <c r="I13" s="82"/>
      <c r="J13" s="90">
        <f>K18</f>
        <v>79587.199999999997</v>
      </c>
      <c r="K13" s="86">
        <v>0.1</v>
      </c>
      <c r="L13" s="88">
        <f>M18</f>
        <v>71628.479999999996</v>
      </c>
      <c r="M13" s="1"/>
      <c r="N13"/>
    </row>
    <row r="14" spans="1:17" ht="15" customHeight="1" outlineLevel="1" x14ac:dyDescent="0.25">
      <c r="B14" s="9" t="s">
        <v>6</v>
      </c>
      <c r="C14" s="81">
        <v>45192</v>
      </c>
      <c r="D14" s="37"/>
      <c r="E14" s="33"/>
      <c r="F14" s="33"/>
      <c r="G14" s="106"/>
      <c r="H14" s="106"/>
      <c r="I14" s="82"/>
      <c r="J14" s="90"/>
      <c r="K14" s="87"/>
      <c r="L14" s="89"/>
      <c r="M14" s="1"/>
      <c r="N14"/>
    </row>
    <row r="15" spans="1:17" x14ac:dyDescent="0.25">
      <c r="B15" s="6"/>
      <c r="C15" s="10"/>
    </row>
    <row r="16" spans="1:17" x14ac:dyDescent="0.25">
      <c r="B16" s="6"/>
      <c r="C16" s="10"/>
    </row>
    <row r="17" spans="2:14" s="14" customFormat="1" ht="105.75" customHeight="1" x14ac:dyDescent="0.25">
      <c r="B17" s="65" t="s">
        <v>7</v>
      </c>
      <c r="C17" s="65" t="s">
        <v>8</v>
      </c>
      <c r="D17" s="66" t="s">
        <v>9</v>
      </c>
      <c r="E17" s="67" t="s">
        <v>21</v>
      </c>
      <c r="F17" s="67" t="s">
        <v>10</v>
      </c>
      <c r="G17" s="67" t="s">
        <v>11</v>
      </c>
      <c r="H17" s="67" t="s">
        <v>23</v>
      </c>
      <c r="I17" s="68" t="s">
        <v>22</v>
      </c>
      <c r="J17" s="68" t="s">
        <v>12</v>
      </c>
      <c r="K17" s="69" t="s">
        <v>33</v>
      </c>
      <c r="L17" s="70" t="s">
        <v>74</v>
      </c>
      <c r="M17" s="69" t="s">
        <v>32</v>
      </c>
    </row>
    <row r="18" spans="2:14" ht="15" customHeight="1" x14ac:dyDescent="0.25">
      <c r="B18" s="118" t="s">
        <v>30</v>
      </c>
      <c r="C18" s="71"/>
      <c r="D18" s="72"/>
      <c r="E18" s="73">
        <f>E19+E20+E21+E22+E36+E37+E38+E39+E40+E44</f>
        <v>76</v>
      </c>
      <c r="F18" s="74"/>
      <c r="G18" s="75"/>
      <c r="H18" s="73">
        <f>H19+H20+H21+H22+H36+H37+H38+H39+H40+H44</f>
        <v>4900</v>
      </c>
      <c r="I18" s="76">
        <f>SUM(I19:I35)</f>
        <v>737800</v>
      </c>
      <c r="J18" s="76">
        <f t="shared" ref="J18:J22" si="0">E18*$C$10*$C$11*$C$12</f>
        <v>113696</v>
      </c>
      <c r="K18" s="77">
        <f>K19+K20+K21+K22+K36+K37+K38+K39+K40+K44</f>
        <v>79587.199999999997</v>
      </c>
      <c r="L18" s="78">
        <f>$K$13</f>
        <v>0.1</v>
      </c>
      <c r="M18" s="79">
        <f>K18*(1-L18)</f>
        <v>71628.479999999996</v>
      </c>
      <c r="N18"/>
    </row>
    <row r="19" spans="2:14" ht="15" customHeight="1" outlineLevel="1" x14ac:dyDescent="0.25">
      <c r="B19" s="119"/>
      <c r="C19" s="34" t="s">
        <v>13</v>
      </c>
      <c r="D19" s="36" t="s">
        <v>27</v>
      </c>
      <c r="E19" s="11">
        <v>6</v>
      </c>
      <c r="F19" s="12">
        <v>7.0000000000000007E-2</v>
      </c>
      <c r="G19" s="13">
        <f>$C$10*$C$11*$C$9*F19*$C$12</f>
        <v>1047.2</v>
      </c>
      <c r="H19" s="13">
        <v>450</v>
      </c>
      <c r="I19" s="29">
        <f>E19*H19*$C$12</f>
        <v>91800</v>
      </c>
      <c r="J19" s="30">
        <f t="shared" si="0"/>
        <v>8976</v>
      </c>
      <c r="K19" s="28">
        <f>E19*G19</f>
        <v>6283.2000000000007</v>
      </c>
      <c r="L19" s="31">
        <f>$K$13</f>
        <v>0.1</v>
      </c>
      <c r="M19" s="32">
        <f>K19*(1-L19)</f>
        <v>5654.880000000001</v>
      </c>
      <c r="N19"/>
    </row>
    <row r="20" spans="2:14" ht="15" customHeight="1" outlineLevel="1" x14ac:dyDescent="0.25">
      <c r="B20" s="119"/>
      <c r="C20" s="34" t="s">
        <v>14</v>
      </c>
      <c r="D20" s="36" t="s">
        <v>44</v>
      </c>
      <c r="E20" s="11">
        <v>2</v>
      </c>
      <c r="F20" s="12">
        <v>7.0000000000000007E-2</v>
      </c>
      <c r="G20" s="13">
        <f>$C$10*$C$11*$C$9*F20*$C$12</f>
        <v>1047.2</v>
      </c>
      <c r="H20" s="13">
        <v>450</v>
      </c>
      <c r="I20" s="29">
        <f>E20*H20*$C$12</f>
        <v>30600</v>
      </c>
      <c r="J20" s="30">
        <f t="shared" si="0"/>
        <v>2992</v>
      </c>
      <c r="K20" s="28">
        <f>E20*G20</f>
        <v>2094.4</v>
      </c>
      <c r="L20" s="31">
        <f>$K$13</f>
        <v>0.1</v>
      </c>
      <c r="M20" s="32">
        <f>K20*(1-L20)</f>
        <v>1884.96</v>
      </c>
      <c r="N20"/>
    </row>
    <row r="21" spans="2:14" ht="15" customHeight="1" outlineLevel="1" x14ac:dyDescent="0.25">
      <c r="B21" s="119"/>
      <c r="C21" s="34" t="s">
        <v>28</v>
      </c>
      <c r="D21" s="36" t="s">
        <v>29</v>
      </c>
      <c r="E21" s="11">
        <v>7</v>
      </c>
      <c r="F21" s="12">
        <v>7.0000000000000007E-2</v>
      </c>
      <c r="G21" s="13">
        <f>$C$10*$C$11*$C$9*F21*$C$12</f>
        <v>1047.2</v>
      </c>
      <c r="H21" s="13">
        <v>450</v>
      </c>
      <c r="I21" s="29">
        <f>E21*H21*$C$12</f>
        <v>107100</v>
      </c>
      <c r="J21" s="30">
        <f t="shared" si="0"/>
        <v>10472</v>
      </c>
      <c r="K21" s="28">
        <f>E21*G21</f>
        <v>7330.4000000000005</v>
      </c>
      <c r="L21" s="31">
        <f>$K$13</f>
        <v>0.1</v>
      </c>
      <c r="M21" s="32">
        <f>K21*(1-L21)</f>
        <v>6597.3600000000006</v>
      </c>
      <c r="N21"/>
    </row>
    <row r="22" spans="2:14" ht="15" customHeight="1" outlineLevel="1" x14ac:dyDescent="0.25">
      <c r="B22" s="119"/>
      <c r="C22" s="34" t="s">
        <v>15</v>
      </c>
      <c r="D22" s="36" t="s">
        <v>34</v>
      </c>
      <c r="E22" s="129">
        <v>23</v>
      </c>
      <c r="F22" s="132">
        <v>7.0000000000000007E-2</v>
      </c>
      <c r="G22" s="91">
        <f>$C$10*$C$11*$C$9*F22*$C$12</f>
        <v>1047.2</v>
      </c>
      <c r="H22" s="91">
        <v>650</v>
      </c>
      <c r="I22" s="94">
        <f>E22*H22*$C$12</f>
        <v>508300</v>
      </c>
      <c r="J22" s="94">
        <f t="shared" si="0"/>
        <v>34408</v>
      </c>
      <c r="K22" s="103">
        <f>E22*G22</f>
        <v>24085.600000000002</v>
      </c>
      <c r="L22" s="97">
        <f>$K$13</f>
        <v>0.1</v>
      </c>
      <c r="M22" s="100">
        <f>K22*(1-L22)</f>
        <v>21677.040000000001</v>
      </c>
      <c r="N22"/>
    </row>
    <row r="23" spans="2:14" ht="15" customHeight="1" outlineLevel="1" x14ac:dyDescent="0.25">
      <c r="B23" s="119"/>
      <c r="C23" s="34" t="s">
        <v>46</v>
      </c>
      <c r="D23" s="36" t="s">
        <v>35</v>
      </c>
      <c r="E23" s="130"/>
      <c r="F23" s="133"/>
      <c r="G23" s="92"/>
      <c r="H23" s="92"/>
      <c r="I23" s="95"/>
      <c r="J23" s="95"/>
      <c r="K23" s="104"/>
      <c r="L23" s="98"/>
      <c r="M23" s="101"/>
      <c r="N23"/>
    </row>
    <row r="24" spans="2:14" ht="15" customHeight="1" outlineLevel="1" x14ac:dyDescent="0.25">
      <c r="B24" s="119"/>
      <c r="C24" s="34" t="s">
        <v>47</v>
      </c>
      <c r="D24" s="36" t="s">
        <v>56</v>
      </c>
      <c r="E24" s="130"/>
      <c r="F24" s="133"/>
      <c r="G24" s="92"/>
      <c r="H24" s="92"/>
      <c r="I24" s="95"/>
      <c r="J24" s="95"/>
      <c r="K24" s="104"/>
      <c r="L24" s="98"/>
      <c r="M24" s="101"/>
      <c r="N24"/>
    </row>
    <row r="25" spans="2:14" ht="15" customHeight="1" outlineLevel="1" x14ac:dyDescent="0.25">
      <c r="B25" s="119"/>
      <c r="C25" s="34" t="s">
        <v>45</v>
      </c>
      <c r="D25" s="36" t="s">
        <v>35</v>
      </c>
      <c r="E25" s="130"/>
      <c r="F25" s="133"/>
      <c r="G25" s="92"/>
      <c r="H25" s="92"/>
      <c r="I25" s="95"/>
      <c r="J25" s="95"/>
      <c r="K25" s="104"/>
      <c r="L25" s="98"/>
      <c r="M25" s="101"/>
      <c r="N25"/>
    </row>
    <row r="26" spans="2:14" ht="15" customHeight="1" outlineLevel="1" x14ac:dyDescent="0.25">
      <c r="B26" s="119"/>
      <c r="C26" s="34" t="s">
        <v>25</v>
      </c>
      <c r="D26" s="36" t="s">
        <v>36</v>
      </c>
      <c r="E26" s="130"/>
      <c r="F26" s="133"/>
      <c r="G26" s="92"/>
      <c r="H26" s="92"/>
      <c r="I26" s="95"/>
      <c r="J26" s="95"/>
      <c r="K26" s="104"/>
      <c r="L26" s="98"/>
      <c r="M26" s="101"/>
      <c r="N26"/>
    </row>
    <row r="27" spans="2:14" ht="15" customHeight="1" outlineLevel="1" x14ac:dyDescent="0.25">
      <c r="B27" s="119"/>
      <c r="C27" s="34" t="s">
        <v>48</v>
      </c>
      <c r="D27" s="36" t="s">
        <v>37</v>
      </c>
      <c r="E27" s="130"/>
      <c r="F27" s="133"/>
      <c r="G27" s="92"/>
      <c r="H27" s="92"/>
      <c r="I27" s="95"/>
      <c r="J27" s="95"/>
      <c r="K27" s="104"/>
      <c r="L27" s="98"/>
      <c r="M27" s="101"/>
      <c r="N27"/>
    </row>
    <row r="28" spans="2:14" ht="15" customHeight="1" outlineLevel="1" x14ac:dyDescent="0.25">
      <c r="B28" s="119"/>
      <c r="C28" s="34" t="s">
        <v>49</v>
      </c>
      <c r="D28" s="36" t="s">
        <v>38</v>
      </c>
      <c r="E28" s="130"/>
      <c r="F28" s="133"/>
      <c r="G28" s="92"/>
      <c r="H28" s="92"/>
      <c r="I28" s="95"/>
      <c r="J28" s="95"/>
      <c r="K28" s="104"/>
      <c r="L28" s="98"/>
      <c r="M28" s="101"/>
      <c r="N28"/>
    </row>
    <row r="29" spans="2:14" ht="15" customHeight="1" outlineLevel="1" x14ac:dyDescent="0.25">
      <c r="B29" s="119"/>
      <c r="C29" s="34" t="s">
        <v>26</v>
      </c>
      <c r="D29" s="36" t="s">
        <v>39</v>
      </c>
      <c r="E29" s="130"/>
      <c r="F29" s="133"/>
      <c r="G29" s="92"/>
      <c r="H29" s="92"/>
      <c r="I29" s="95"/>
      <c r="J29" s="95"/>
      <c r="K29" s="104"/>
      <c r="L29" s="98"/>
      <c r="M29" s="101"/>
      <c r="N29"/>
    </row>
    <row r="30" spans="2:14" ht="15" customHeight="1" outlineLevel="1" x14ac:dyDescent="0.25">
      <c r="B30" s="119"/>
      <c r="C30" s="34" t="s">
        <v>50</v>
      </c>
      <c r="D30" s="36" t="s">
        <v>40</v>
      </c>
      <c r="E30" s="130"/>
      <c r="F30" s="133"/>
      <c r="G30" s="92"/>
      <c r="H30" s="92"/>
      <c r="I30" s="95"/>
      <c r="J30" s="95"/>
      <c r="K30" s="104"/>
      <c r="L30" s="98"/>
      <c r="M30" s="101"/>
      <c r="N30"/>
    </row>
    <row r="31" spans="2:14" ht="15" customHeight="1" outlineLevel="1" x14ac:dyDescent="0.25">
      <c r="B31" s="119"/>
      <c r="C31" s="34" t="s">
        <v>51</v>
      </c>
      <c r="D31" s="36" t="s">
        <v>41</v>
      </c>
      <c r="E31" s="130"/>
      <c r="F31" s="133"/>
      <c r="G31" s="92"/>
      <c r="H31" s="92"/>
      <c r="I31" s="95"/>
      <c r="J31" s="95"/>
      <c r="K31" s="104"/>
      <c r="L31" s="98"/>
      <c r="M31" s="101"/>
      <c r="N31"/>
    </row>
    <row r="32" spans="2:14" ht="15" customHeight="1" outlineLevel="1" x14ac:dyDescent="0.25">
      <c r="B32" s="119"/>
      <c r="C32" s="34" t="s">
        <v>52</v>
      </c>
      <c r="D32" s="36" t="s">
        <v>42</v>
      </c>
      <c r="E32" s="130"/>
      <c r="F32" s="133"/>
      <c r="G32" s="92"/>
      <c r="H32" s="92"/>
      <c r="I32" s="95"/>
      <c r="J32" s="95"/>
      <c r="K32" s="104"/>
      <c r="L32" s="98"/>
      <c r="M32" s="101"/>
      <c r="N32"/>
    </row>
    <row r="33" spans="2:14" ht="15" customHeight="1" outlineLevel="1" x14ac:dyDescent="0.25">
      <c r="B33" s="119"/>
      <c r="C33" s="34" t="s">
        <v>53</v>
      </c>
      <c r="D33" s="36" t="s">
        <v>34</v>
      </c>
      <c r="E33" s="130"/>
      <c r="F33" s="133"/>
      <c r="G33" s="92"/>
      <c r="H33" s="92"/>
      <c r="I33" s="95"/>
      <c r="J33" s="95"/>
      <c r="K33" s="104"/>
      <c r="L33" s="98"/>
      <c r="M33" s="101"/>
      <c r="N33"/>
    </row>
    <row r="34" spans="2:14" ht="15" customHeight="1" outlineLevel="1" x14ac:dyDescent="0.25">
      <c r="B34" s="119"/>
      <c r="C34" s="34" t="s">
        <v>54</v>
      </c>
      <c r="D34" s="36" t="s">
        <v>43</v>
      </c>
      <c r="E34" s="130"/>
      <c r="F34" s="133"/>
      <c r="G34" s="92"/>
      <c r="H34" s="92"/>
      <c r="I34" s="95"/>
      <c r="J34" s="95"/>
      <c r="K34" s="104"/>
      <c r="L34" s="98"/>
      <c r="M34" s="101"/>
      <c r="N34"/>
    </row>
    <row r="35" spans="2:14" ht="15" customHeight="1" outlineLevel="1" x14ac:dyDescent="0.25">
      <c r="B35" s="119"/>
      <c r="C35" s="34" t="s">
        <v>55</v>
      </c>
      <c r="D35" s="36" t="s">
        <v>57</v>
      </c>
      <c r="E35" s="131"/>
      <c r="F35" s="134"/>
      <c r="G35" s="93"/>
      <c r="H35" s="93"/>
      <c r="I35" s="96"/>
      <c r="J35" s="96"/>
      <c r="K35" s="105"/>
      <c r="L35" s="99"/>
      <c r="M35" s="102"/>
      <c r="N35"/>
    </row>
    <row r="36" spans="2:14" ht="15" customHeight="1" x14ac:dyDescent="0.25">
      <c r="B36" s="120"/>
      <c r="C36" s="34" t="s">
        <v>60</v>
      </c>
      <c r="D36" s="36" t="s">
        <v>61</v>
      </c>
      <c r="E36" s="41">
        <v>5</v>
      </c>
      <c r="F36" s="49">
        <v>7.0000000000000007E-2</v>
      </c>
      <c r="G36" s="42">
        <f>C10*C11*C9*F36*C12</f>
        <v>1047.2</v>
      </c>
      <c r="H36" s="47">
        <v>450</v>
      </c>
      <c r="I36" s="42">
        <f>E36*H36*C12</f>
        <v>76500</v>
      </c>
      <c r="J36" s="43">
        <f t="shared" ref="J36:J37" si="1">E36*$C$10*$C$11*$C$12</f>
        <v>7480</v>
      </c>
      <c r="K36" s="48">
        <f>E36*G36</f>
        <v>5236</v>
      </c>
      <c r="L36" s="44">
        <f>K13</f>
        <v>0.1</v>
      </c>
      <c r="M36" s="55">
        <f>K36*(1-L36)</f>
        <v>4712.4000000000005</v>
      </c>
      <c r="N36"/>
    </row>
    <row r="37" spans="2:14" ht="15" customHeight="1" x14ac:dyDescent="0.25">
      <c r="B37" s="120"/>
      <c r="C37" s="45" t="s">
        <v>62</v>
      </c>
      <c r="D37" s="36" t="s">
        <v>63</v>
      </c>
      <c r="E37" s="41">
        <v>6</v>
      </c>
      <c r="F37" s="50">
        <v>7.0000000000000007E-2</v>
      </c>
      <c r="G37" s="42">
        <f>C10*C11*C9*F37*C12</f>
        <v>1047.2</v>
      </c>
      <c r="H37" s="47">
        <v>450</v>
      </c>
      <c r="I37" s="42">
        <f>H37*C12</f>
        <v>15300</v>
      </c>
      <c r="J37" s="43">
        <f t="shared" si="1"/>
        <v>8976</v>
      </c>
      <c r="K37" s="48">
        <f>E37*G37</f>
        <v>6283.2000000000007</v>
      </c>
      <c r="L37" s="52">
        <f>K13</f>
        <v>0.1</v>
      </c>
      <c r="M37" s="55">
        <f>K37*(1-L37)</f>
        <v>5654.880000000001</v>
      </c>
      <c r="N37"/>
    </row>
    <row r="38" spans="2:14" ht="15" customHeight="1" x14ac:dyDescent="0.25">
      <c r="B38" s="120"/>
      <c r="C38" s="34" t="s">
        <v>64</v>
      </c>
      <c r="D38" s="36" t="s">
        <v>65</v>
      </c>
      <c r="E38" s="42">
        <v>15</v>
      </c>
      <c r="F38" s="50">
        <v>7.0000000000000007E-2</v>
      </c>
      <c r="G38" s="51">
        <f>C10*C11*C9*F38*C12</f>
        <v>1047.2</v>
      </c>
      <c r="H38" s="42">
        <v>450</v>
      </c>
      <c r="I38" s="42">
        <f>E38*H38*C12</f>
        <v>229500</v>
      </c>
      <c r="J38" s="48">
        <f>E38*C10*C11*C12</f>
        <v>22440</v>
      </c>
      <c r="K38" s="48">
        <f>E38*G38</f>
        <v>15708</v>
      </c>
      <c r="L38" s="53">
        <f>K13</f>
        <v>0.1</v>
      </c>
      <c r="M38" s="55">
        <f>K38*(1-L38)</f>
        <v>14137.2</v>
      </c>
      <c r="N38"/>
    </row>
    <row r="39" spans="2:14" ht="15" customHeight="1" x14ac:dyDescent="0.25">
      <c r="B39" s="120"/>
      <c r="C39" s="34" t="s">
        <v>67</v>
      </c>
      <c r="D39" s="36" t="s">
        <v>66</v>
      </c>
      <c r="E39" s="42">
        <v>5</v>
      </c>
      <c r="F39" s="50">
        <v>7.0000000000000007E-2</v>
      </c>
      <c r="G39" s="51">
        <f>C10*C11*C9*F39*C12</f>
        <v>1047.2</v>
      </c>
      <c r="H39" s="42">
        <v>450</v>
      </c>
      <c r="I39" s="42">
        <f>E39*H39*C12</f>
        <v>76500</v>
      </c>
      <c r="J39" s="48">
        <f>E39*C10*C11*C12</f>
        <v>7480</v>
      </c>
      <c r="K39" s="48">
        <f>E39*G39</f>
        <v>5236</v>
      </c>
      <c r="L39" s="53">
        <f>K13</f>
        <v>0.1</v>
      </c>
      <c r="M39" s="55">
        <f>K39*(1-L39)</f>
        <v>4712.4000000000005</v>
      </c>
      <c r="N39"/>
    </row>
    <row r="40" spans="2:14" ht="15" customHeight="1" x14ac:dyDescent="0.25">
      <c r="B40" s="120"/>
      <c r="C40" s="34" t="s">
        <v>68</v>
      </c>
      <c r="D40" s="36" t="s">
        <v>69</v>
      </c>
      <c r="E40" s="126">
        <v>5</v>
      </c>
      <c r="F40" s="135">
        <v>7.0000000000000007E-2</v>
      </c>
      <c r="G40" s="123">
        <f>C10*C11*C9*F40*C12</f>
        <v>1047.2</v>
      </c>
      <c r="H40" s="126">
        <v>650</v>
      </c>
      <c r="I40" s="126">
        <f>E40*H40*C12</f>
        <v>110500</v>
      </c>
      <c r="J40" s="111">
        <f>E40*C10*C11*C12</f>
        <v>7480</v>
      </c>
      <c r="K40" s="111">
        <f>E40*G40</f>
        <v>5236</v>
      </c>
      <c r="L40" s="114">
        <f>K13</f>
        <v>0.1</v>
      </c>
      <c r="M40" s="117">
        <f>K40*(1-L40)</f>
        <v>4712.4000000000005</v>
      </c>
      <c r="N40"/>
    </row>
    <row r="41" spans="2:14" ht="15" customHeight="1" x14ac:dyDescent="0.25">
      <c r="B41" s="120"/>
      <c r="C41" s="34" t="s">
        <v>13</v>
      </c>
      <c r="D41" s="36" t="s">
        <v>69</v>
      </c>
      <c r="E41" s="115"/>
      <c r="F41" s="136"/>
      <c r="G41" s="124"/>
      <c r="H41" s="115"/>
      <c r="I41" s="127"/>
      <c r="J41" s="112"/>
      <c r="K41" s="112"/>
      <c r="L41" s="115"/>
      <c r="M41" s="115"/>
      <c r="N41"/>
    </row>
    <row r="42" spans="2:14" ht="15" customHeight="1" x14ac:dyDescent="0.25">
      <c r="B42" s="121"/>
      <c r="C42" s="34" t="s">
        <v>15</v>
      </c>
      <c r="D42" s="46" t="s">
        <v>70</v>
      </c>
      <c r="E42" s="115"/>
      <c r="F42" s="136"/>
      <c r="G42" s="124"/>
      <c r="H42" s="115"/>
      <c r="I42" s="127"/>
      <c r="J42" s="112"/>
      <c r="K42" s="112"/>
      <c r="L42" s="115"/>
      <c r="M42" s="115"/>
    </row>
    <row r="43" spans="2:14" ht="15" customHeight="1" x14ac:dyDescent="0.25">
      <c r="B43" s="121"/>
      <c r="C43" s="34" t="s">
        <v>60</v>
      </c>
      <c r="D43" s="46" t="s">
        <v>71</v>
      </c>
      <c r="E43" s="116"/>
      <c r="F43" s="137"/>
      <c r="G43" s="125"/>
      <c r="H43" s="116"/>
      <c r="I43" s="128"/>
      <c r="J43" s="113"/>
      <c r="K43" s="113"/>
      <c r="L43" s="116"/>
      <c r="M43" s="116"/>
    </row>
    <row r="44" spans="2:14" ht="15" customHeight="1" x14ac:dyDescent="0.25">
      <c r="B44" s="122"/>
      <c r="C44" s="41" t="s">
        <v>72</v>
      </c>
      <c r="D44" s="36" t="s">
        <v>73</v>
      </c>
      <c r="E44" s="41">
        <v>2</v>
      </c>
      <c r="F44" s="50">
        <v>7.0000000000000007E-2</v>
      </c>
      <c r="G44" s="51">
        <f>C10*C11*C9*F44*C12</f>
        <v>1047.2</v>
      </c>
      <c r="H44" s="41">
        <v>450</v>
      </c>
      <c r="I44" s="42">
        <f>E44*H44*C12</f>
        <v>30600</v>
      </c>
      <c r="J44" s="48">
        <f>C10*C11*C12</f>
        <v>1496</v>
      </c>
      <c r="K44" s="48">
        <f>E44*G44</f>
        <v>2094.4</v>
      </c>
      <c r="L44" s="44">
        <f>K13</f>
        <v>0.1</v>
      </c>
      <c r="M44" s="54">
        <f>K44*(1-L44)</f>
        <v>1884.96</v>
      </c>
    </row>
  </sheetData>
  <mergeCells count="28">
    <mergeCell ref="K40:K43"/>
    <mergeCell ref="L40:L43"/>
    <mergeCell ref="M40:M43"/>
    <mergeCell ref="B18:B44"/>
    <mergeCell ref="G40:G43"/>
    <mergeCell ref="H40:H43"/>
    <mergeCell ref="I40:I43"/>
    <mergeCell ref="J40:J43"/>
    <mergeCell ref="E22:E35"/>
    <mergeCell ref="F22:F35"/>
    <mergeCell ref="F40:F43"/>
    <mergeCell ref="E40:E43"/>
    <mergeCell ref="M22:M35"/>
    <mergeCell ref="K22:K35"/>
    <mergeCell ref="G11:G14"/>
    <mergeCell ref="H11:H14"/>
    <mergeCell ref="H8:I9"/>
    <mergeCell ref="J11:J12"/>
    <mergeCell ref="K11:K12"/>
    <mergeCell ref="L11:L12"/>
    <mergeCell ref="K13:K14"/>
    <mergeCell ref="L13:L14"/>
    <mergeCell ref="J13:J14"/>
    <mergeCell ref="G22:G35"/>
    <mergeCell ref="H22:H35"/>
    <mergeCell ref="I22:I35"/>
    <mergeCell ref="J22:J35"/>
    <mergeCell ref="L22:L35"/>
  </mergeCells>
  <phoneticPr fontId="16" type="noConversion"/>
  <hyperlinks>
    <hyperlink ref="C35" r:id="rId1" display="№ 1041"/>
    <hyperlink ref="C19" r:id="rId2"/>
    <hyperlink ref="C20" r:id="rId3" display="№ 24"/>
    <hyperlink ref="C21" r:id="rId4"/>
    <hyperlink ref="C22" r:id="rId5" display="№ 3"/>
    <hyperlink ref="C23" r:id="rId6" display="№ 6"/>
    <hyperlink ref="C24" r:id="rId7" display="№ 18"/>
    <hyperlink ref="C25" r:id="rId8" display="№ 23"/>
    <hyperlink ref="C26" r:id="rId9" display="№ 29"/>
    <hyperlink ref="C27" r:id="rId10" display="№ 38"/>
    <hyperlink ref="C28" r:id="rId11" display="№ 42"/>
    <hyperlink ref="C29" r:id="rId12"/>
    <hyperlink ref="C30" r:id="rId13"/>
    <hyperlink ref="C31" r:id="rId14"/>
    <hyperlink ref="C32" r:id="rId15"/>
    <hyperlink ref="C33" r:id="rId16"/>
    <hyperlink ref="C34" r:id="rId17"/>
    <hyperlink ref="C36" r:id="rId18"/>
    <hyperlink ref="C37" r:id="rId19"/>
    <hyperlink ref="C38" r:id="rId20"/>
    <hyperlink ref="C39" r:id="rId21"/>
    <hyperlink ref="C40" r:id="rId22"/>
    <hyperlink ref="C41" r:id="rId23"/>
    <hyperlink ref="C42" r:id="rId24"/>
    <hyperlink ref="C43" r:id="rId25"/>
    <hyperlink ref="G11:G14" r:id="rId26" display="Фотопримеры"/>
    <hyperlink ref="H11:H14" location="ТТ!A1" display="Тех. Требования к роликам"/>
  </hyperlinks>
  <pageMargins left="0.70866143703460704" right="0.70866143703460704" top="0.74803149700164795" bottom="0.74803149700164795" header="0.31496062874794001" footer="0.31496062874794001"/>
  <pageSetup paperSize="9" scale="34" orientation="landscape" r:id="rId27"/>
  <drawing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ColWidth="9.140625" defaultRowHeight="15" customHeight="1" x14ac:dyDescent="0.25"/>
  <cols>
    <col min="2" max="4" width="9.140625" style="1" bestFit="1" customWidth="1"/>
    <col min="5" max="5" width="17.42578125" style="1" customWidth="1"/>
  </cols>
  <sheetData>
    <row r="1" spans="1:5" ht="15" customHeight="1" x14ac:dyDescent="0.25">
      <c r="A1" s="83"/>
    </row>
    <row r="3" spans="1:5" ht="15" customHeight="1" x14ac:dyDescent="0.25">
      <c r="B3" s="138" t="s">
        <v>16</v>
      </c>
      <c r="C3" s="138"/>
      <c r="D3" s="138"/>
      <c r="E3" s="138"/>
    </row>
    <row r="4" spans="1:5" ht="15" customHeight="1" x14ac:dyDescent="0.25">
      <c r="B4" s="138"/>
      <c r="C4" s="138"/>
      <c r="D4" s="138"/>
      <c r="E4" s="138"/>
    </row>
    <row r="5" spans="1:5" ht="15" customHeight="1" x14ac:dyDescent="0.25">
      <c r="B5" s="139" t="s">
        <v>17</v>
      </c>
      <c r="C5" s="139"/>
      <c r="D5" s="139"/>
      <c r="E5" s="139"/>
    </row>
    <row r="6" spans="1:5" ht="15" customHeight="1" x14ac:dyDescent="0.25">
      <c r="B6" s="139" t="s">
        <v>18</v>
      </c>
      <c r="C6" s="139"/>
      <c r="D6" s="139"/>
      <c r="E6" s="139"/>
    </row>
    <row r="7" spans="1:5" ht="15" customHeight="1" x14ac:dyDescent="0.25">
      <c r="B7" s="139" t="s">
        <v>19</v>
      </c>
      <c r="C7" s="139"/>
      <c r="D7" s="139"/>
      <c r="E7" s="139"/>
    </row>
    <row r="8" spans="1:5" ht="15" customHeight="1" x14ac:dyDescent="0.25">
      <c r="B8" s="140" t="s">
        <v>20</v>
      </c>
      <c r="C8" s="140"/>
      <c r="D8" s="140"/>
      <c r="E8" s="140"/>
    </row>
  </sheetData>
  <mergeCells count="5">
    <mergeCell ref="B3:E4"/>
    <mergeCell ref="B5:E5"/>
    <mergeCell ref="B6:E6"/>
    <mergeCell ref="B7:E7"/>
    <mergeCell ref="B8:E8"/>
  </mergeCells>
  <pageMargins left="0.69999998807907104" right="0.69999998807907104" top="0.75" bottom="0.75" header="0.30000001192092901" footer="0.30000001192092901"/>
  <pageSetup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МО</vt:lpstr>
      <vt:lpstr>ТТ</vt:lpstr>
      <vt:lpstr>Лист1</vt:lpstr>
      <vt:lpstr>МО!_ФильтрБазыДанных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JULII BOND</dc:creator>
  <cp:lastModifiedBy>Дмитрий</cp:lastModifiedBy>
  <dcterms:created xsi:type="dcterms:W3CDTF">2021-04-21T10:34:55Z</dcterms:created>
  <dcterms:modified xsi:type="dcterms:W3CDTF">2023-08-13T14:02:59Z</dcterms:modified>
</cp:coreProperties>
</file>